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4855" windowHeight="1482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M26" i="1"/>
  <c r="K26"/>
  <c r="E26"/>
  <c r="B26"/>
  <c r="M23"/>
  <c r="M25"/>
  <c r="K25"/>
  <c r="E25"/>
  <c r="B25"/>
  <c r="E23"/>
  <c r="K23"/>
  <c r="K21"/>
  <c r="M21"/>
  <c r="I7"/>
  <c r="F8"/>
  <c r="D8"/>
  <c r="B23"/>
  <c r="E21"/>
  <c r="B21"/>
  <c r="M11"/>
  <c r="K11"/>
  <c r="E11"/>
  <c r="B11"/>
  <c r="M10"/>
  <c r="L10"/>
  <c r="K10"/>
  <c r="J10"/>
  <c r="I10"/>
  <c r="H10"/>
  <c r="G10"/>
  <c r="F10"/>
  <c r="E10"/>
  <c r="D10"/>
  <c r="C10"/>
  <c r="B10"/>
  <c r="G9"/>
  <c r="F9"/>
  <c r="E9"/>
  <c r="D9"/>
  <c r="K8"/>
  <c r="J8"/>
  <c r="I8"/>
  <c r="M7"/>
  <c r="L7"/>
  <c r="H7"/>
  <c r="D7"/>
  <c r="C7"/>
  <c r="L6"/>
  <c r="H6"/>
  <c r="C6"/>
  <c r="B6"/>
  <c r="A6"/>
</calcChain>
</file>

<file path=xl/sharedStrings.xml><?xml version="1.0" encoding="utf-8"?>
<sst xmlns="http://schemas.openxmlformats.org/spreadsheetml/2006/main" count="17" uniqueCount="14">
  <si>
    <t>Отчет № 7. 31.08.2016 12:39:39</t>
  </si>
  <si>
    <t>Выборы депутатов Ставропольской городской Думы седьмого созыва</t>
  </si>
  <si>
    <t>В руб.</t>
  </si>
  <si>
    <t>1</t>
  </si>
  <si>
    <t>СВЕДЕНИЯ
о поступлении средств в избирательные фонды избирательных объединений и расходовании этих средств
(на основании данных, предоставленных филиалами ПАО Сбербанк и другой кредитной организацией)</t>
  </si>
  <si>
    <t>100 000, 00</t>
  </si>
  <si>
    <t>ООО "СтавПрицеп"</t>
  </si>
  <si>
    <t xml:space="preserve">640 000.00 </t>
  </si>
  <si>
    <t xml:space="preserve">398 500.00 </t>
  </si>
  <si>
    <t>5.</t>
  </si>
  <si>
    <t>6.</t>
  </si>
  <si>
    <t>Ставропольское региональное отделение политической партии "ПАТРИОТЫ РОССИИ"</t>
  </si>
  <si>
    <t/>
  </si>
  <si>
    <t>По состоянию на 13.09.2016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</si>
</sst>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/>
    <xf numFmtId="0" fontId="2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3" fillId="2" borderId="2" xfId="0" applyNumberFormat="1" applyFont="1" applyFill="1" applyBorder="1" applyAlignment="1">
      <alignment horizontal="left" vertical="center" wrapText="1"/>
    </xf>
    <xf numFmtId="0" fontId="0" fillId="0" borderId="2" xfId="0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0" fontId="2" fillId="3" borderId="2" xfId="0" quotePrefix="1" applyNumberFormat="1" applyFont="1" applyFill="1" applyBorder="1" applyAlignment="1">
      <alignment horizontal="center" vertical="center"/>
    </xf>
    <xf numFmtId="0" fontId="3" fillId="2" borderId="2" xfId="0" quotePrefix="1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right" vertical="center" wrapText="1"/>
    </xf>
    <xf numFmtId="0" fontId="3" fillId="2" borderId="2" xfId="0" quotePrefix="1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3" fillId="2" borderId="2" xfId="0" quotePrefix="1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right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2" fillId="3" borderId="6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3" borderId="6" xfId="0" applyNumberFormat="1" applyFont="1" applyFill="1" applyBorder="1" applyAlignment="1">
      <alignment horizontal="center" vertical="center"/>
    </xf>
    <xf numFmtId="0" fontId="0" fillId="0" borderId="1" xfId="0" applyBorder="1"/>
    <xf numFmtId="0" fontId="4" fillId="2" borderId="0" xfId="0" applyFont="1" applyFill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wrapText="1"/>
    </xf>
    <xf numFmtId="0" fontId="2" fillId="3" borderId="3" xfId="0" applyNumberFormat="1" applyFon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7"/>
  <sheetViews>
    <sheetView tabSelected="1" topLeftCell="A19" workbookViewId="0">
      <selection activeCell="H23" sqref="H23"/>
    </sheetView>
  </sheetViews>
  <sheetFormatPr defaultRowHeight="15"/>
  <cols>
    <col min="1" max="1" width="5.7109375" customWidth="1"/>
    <col min="2" max="2" width="16.140625" customWidth="1"/>
    <col min="3" max="4" width="15.7109375" customWidth="1"/>
    <col min="5" max="5" width="13.5703125" customWidth="1"/>
    <col min="6" max="6" width="15.7109375" customWidth="1"/>
    <col min="7" max="7" width="5.7109375" customWidth="1"/>
    <col min="8" max="8" width="15.7109375" customWidth="1"/>
    <col min="9" max="9" width="13.140625" customWidth="1"/>
    <col min="10" max="10" width="15.7109375" customWidth="1"/>
    <col min="11" max="11" width="13.140625" customWidth="1"/>
    <col min="12" max="12" width="15.7109375" customWidth="1"/>
    <col min="13" max="13" width="22.5703125" customWidth="1"/>
    <col min="14" max="14" width="9.140625" customWidth="1"/>
  </cols>
  <sheetData>
    <row r="1" spans="1:14" ht="1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 t="s">
        <v>0</v>
      </c>
    </row>
    <row r="2" spans="1:14" ht="129" customHeight="1">
      <c r="A2" s="36" t="s">
        <v>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4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 t="s">
        <v>13</v>
      </c>
    </row>
    <row r="5" spans="1:1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 t="s">
        <v>2</v>
      </c>
    </row>
    <row r="6" spans="1:14" ht="24" customHeight="1">
      <c r="A6" s="34" t="str">
        <f t="shared" ref="A6" si="0">"№
п/п"</f>
        <v>№
п/п</v>
      </c>
      <c r="B6" s="32" t="str">
        <f t="shared" ref="B6" si="1">"Наименование избирательного объединения"</f>
        <v>Наименование избирательного объединения</v>
      </c>
      <c r="C6" s="40" t="str">
        <f t="shared" ref="C6" si="2">"Поступило средств"</f>
        <v>Поступило средств</v>
      </c>
      <c r="D6" s="41"/>
      <c r="E6" s="41"/>
      <c r="F6" s="41"/>
      <c r="G6" s="42"/>
      <c r="H6" s="40" t="str">
        <f t="shared" ref="H6" si="3">"Израсходовано средств"</f>
        <v>Израсходовано средств</v>
      </c>
      <c r="I6" s="41"/>
      <c r="J6" s="41"/>
      <c r="K6" s="42"/>
      <c r="L6" s="40" t="str">
        <f t="shared" ref="L6" si="4">"Возвращено средств"</f>
        <v>Возвращено средств</v>
      </c>
      <c r="M6" s="42"/>
    </row>
    <row r="7" spans="1:14" ht="51.95" customHeight="1">
      <c r="A7" s="38"/>
      <c r="B7" s="39"/>
      <c r="C7" s="34" t="str">
        <f t="shared" ref="C7" si="5">"всего"</f>
        <v>всего</v>
      </c>
      <c r="D7" s="40" t="str">
        <f t="shared" ref="D7" si="6">"из них"</f>
        <v>из них</v>
      </c>
      <c r="E7" s="41"/>
      <c r="F7" s="41"/>
      <c r="G7" s="42"/>
      <c r="H7" s="34" t="str">
        <f t="shared" ref="H7" si="7">"всего"</f>
        <v>всего</v>
      </c>
      <c r="I7" s="30" t="str">
        <f>"из них финансовые операции по расходованию средств на сумму, превышающую 400 тыс. рублей"</f>
        <v>из них финансовые операции по расходованию средств на сумму, превышающую 400 тыс. рублей</v>
      </c>
      <c r="J7" s="43"/>
      <c r="K7" s="31"/>
      <c r="L7" s="34" t="str">
        <f t="shared" ref="L7" si="8">"сумма, руб."</f>
        <v>сумма, руб.</v>
      </c>
      <c r="M7" s="34" t="str">
        <f t="shared" ref="M7" si="9">"основание возврата"</f>
        <v>основание возврата</v>
      </c>
      <c r="N7" s="1"/>
    </row>
    <row r="8" spans="1:14" ht="72.95" customHeight="1">
      <c r="A8" s="38"/>
      <c r="B8" s="39"/>
      <c r="C8" s="38"/>
      <c r="D8" s="30" t="str">
        <f>"пожертвования от юридических лиц на сумму, превышающую 200 тыс. рублей"</f>
        <v>пожертвования от юридических лиц на сумму, превышающую 200 тыс. рублей</v>
      </c>
      <c r="E8" s="31"/>
      <c r="F8" s="30" t="str">
        <f>"пожертвования от граждан на сумму, превышающую  20 тыс. рублей"</f>
        <v>пожертвования от граждан на сумму, превышающую  20 тыс. рублей</v>
      </c>
      <c r="G8" s="31"/>
      <c r="H8" s="38"/>
      <c r="I8" s="32" t="str">
        <f t="shared" ref="I8" si="10">"дата операции"</f>
        <v>дата операции</v>
      </c>
      <c r="J8" s="34" t="str">
        <f t="shared" ref="J8" si="11">"сумма, руб."</f>
        <v>сумма, руб.</v>
      </c>
      <c r="K8" s="32" t="str">
        <f t="shared" ref="K8" si="12">"назначение платежа"</f>
        <v>назначение платежа</v>
      </c>
      <c r="L8" s="38"/>
      <c r="M8" s="38"/>
      <c r="N8" s="1"/>
    </row>
    <row r="9" spans="1:14" ht="60" customHeight="1">
      <c r="A9" s="35"/>
      <c r="B9" s="33"/>
      <c r="C9" s="35"/>
      <c r="D9" s="10" t="str">
        <f>"сумма, руб."</f>
        <v>сумма, руб.</v>
      </c>
      <c r="E9" s="2" t="str">
        <f>"наименование юридического лица"</f>
        <v>наименование юридического лица</v>
      </c>
      <c r="F9" s="10" t="str">
        <f>"сумма, руб."</f>
        <v>сумма, руб.</v>
      </c>
      <c r="G9" s="2" t="str">
        <f>"кол-во граждан"</f>
        <v>кол-во граждан</v>
      </c>
      <c r="H9" s="35"/>
      <c r="I9" s="33"/>
      <c r="J9" s="35"/>
      <c r="K9" s="33"/>
      <c r="L9" s="35"/>
      <c r="M9" s="35"/>
      <c r="N9" s="1"/>
    </row>
    <row r="10" spans="1:14">
      <c r="A10" s="11" t="s">
        <v>3</v>
      </c>
      <c r="B10" s="10" t="str">
        <f>"2"</f>
        <v>2</v>
      </c>
      <c r="C10" s="10" t="str">
        <f>"3"</f>
        <v>3</v>
      </c>
      <c r="D10" s="10" t="str">
        <f>"4"</f>
        <v>4</v>
      </c>
      <c r="E10" s="10" t="str">
        <f>"5"</f>
        <v>5</v>
      </c>
      <c r="F10" s="10" t="str">
        <f>"6"</f>
        <v>6</v>
      </c>
      <c r="G10" s="10" t="str">
        <f>"7"</f>
        <v>7</v>
      </c>
      <c r="H10" s="10" t="str">
        <f>"8"</f>
        <v>8</v>
      </c>
      <c r="I10" s="10" t="str">
        <f>"9"</f>
        <v>9</v>
      </c>
      <c r="J10" s="10" t="str">
        <f>"10"</f>
        <v>10</v>
      </c>
      <c r="K10" s="10" t="str">
        <f>"11"</f>
        <v>11</v>
      </c>
      <c r="L10" s="10" t="str">
        <f>"12"</f>
        <v>12</v>
      </c>
      <c r="M10" s="10" t="str">
        <f>"13"</f>
        <v>13</v>
      </c>
      <c r="N10" s="1"/>
    </row>
    <row r="11" spans="1:14" ht="106.5" customHeight="1">
      <c r="A11" s="12">
        <v>1</v>
      </c>
      <c r="B11" s="4" t="str">
        <f>"Региональное отделение Политической партии СПРАВЕДЛИВАЯ РОССИЯ в Ставропольском крае"</f>
        <v>Региональное отделение Политической партии СПРАВЕДЛИВАЯ РОССИЯ в Ставропольском крае</v>
      </c>
      <c r="C11" s="20">
        <v>2532473.29</v>
      </c>
      <c r="D11" s="14"/>
      <c r="E11" s="13" t="str">
        <f>""</f>
        <v/>
      </c>
      <c r="F11" s="14">
        <v>200000</v>
      </c>
      <c r="G11" s="15">
        <v>1</v>
      </c>
      <c r="H11" s="14">
        <v>2532473.29</v>
      </c>
      <c r="I11" s="16"/>
      <c r="J11" s="14"/>
      <c r="K11" s="13" t="str">
        <f>""</f>
        <v/>
      </c>
      <c r="L11" s="14"/>
      <c r="M11" s="13" t="str">
        <f>""</f>
        <v/>
      </c>
      <c r="N11" s="3"/>
    </row>
    <row r="12" spans="1:14" ht="20.25" customHeight="1">
      <c r="A12" s="8"/>
      <c r="B12" s="8"/>
      <c r="C12" s="8"/>
      <c r="D12" s="8"/>
      <c r="E12" s="8"/>
      <c r="F12" s="8" t="s">
        <v>5</v>
      </c>
      <c r="G12" s="8">
        <v>1</v>
      </c>
      <c r="H12" s="8"/>
      <c r="I12" s="8"/>
      <c r="J12" s="8"/>
      <c r="K12" s="8"/>
      <c r="L12" s="8"/>
      <c r="M12" s="8"/>
      <c r="N12" s="3"/>
    </row>
    <row r="13" spans="1:14" ht="18.75" customHeight="1">
      <c r="A13" s="8"/>
      <c r="B13" s="8"/>
      <c r="C13" s="8"/>
      <c r="D13" s="8"/>
      <c r="E13" s="8"/>
      <c r="F13" s="9">
        <v>200000</v>
      </c>
      <c r="G13" s="8">
        <v>1</v>
      </c>
      <c r="H13" s="8"/>
      <c r="I13" s="8"/>
      <c r="J13" s="8"/>
      <c r="K13" s="8"/>
      <c r="L13" s="8"/>
      <c r="M13" s="8"/>
      <c r="N13" s="3"/>
    </row>
    <row r="14" spans="1:14" ht="19.5" customHeight="1">
      <c r="A14" s="8"/>
      <c r="B14" s="8"/>
      <c r="C14" s="8"/>
      <c r="D14" s="8"/>
      <c r="E14" s="8"/>
      <c r="F14" s="9">
        <v>75000</v>
      </c>
      <c r="G14" s="8">
        <v>1</v>
      </c>
      <c r="H14" s="8"/>
      <c r="I14" s="8"/>
      <c r="J14" s="8"/>
      <c r="K14" s="8"/>
      <c r="L14" s="8"/>
      <c r="M14" s="8"/>
      <c r="N14" s="3"/>
    </row>
    <row r="15" spans="1:14" ht="27" customHeight="1">
      <c r="A15" s="8"/>
      <c r="B15" s="8"/>
      <c r="C15" s="8"/>
      <c r="D15" s="9">
        <v>500000</v>
      </c>
      <c r="E15" s="17" t="s">
        <v>6</v>
      </c>
      <c r="F15" s="8"/>
      <c r="G15" s="8"/>
      <c r="H15" s="8"/>
      <c r="I15" s="8"/>
      <c r="J15" s="8"/>
      <c r="K15" s="8"/>
      <c r="L15" s="8"/>
      <c r="M15" s="8"/>
      <c r="N15" s="3"/>
    </row>
    <row r="16" spans="1:14" ht="21.75" customHeight="1">
      <c r="A16" s="8"/>
      <c r="B16" s="8"/>
      <c r="C16" s="8"/>
      <c r="D16" s="8"/>
      <c r="E16" s="8"/>
      <c r="F16" s="9">
        <v>200000</v>
      </c>
      <c r="G16" s="8">
        <v>1</v>
      </c>
      <c r="H16" s="8"/>
      <c r="I16" s="8"/>
      <c r="J16" s="8"/>
      <c r="K16" s="8"/>
      <c r="L16" s="8"/>
      <c r="M16" s="8"/>
    </row>
    <row r="17" spans="1:13" ht="26.25" customHeight="1">
      <c r="A17" s="8"/>
      <c r="B17" s="8"/>
      <c r="C17" s="8"/>
      <c r="D17" s="9">
        <v>1000000</v>
      </c>
      <c r="E17" s="17" t="s">
        <v>6</v>
      </c>
      <c r="F17" s="8"/>
      <c r="G17" s="8"/>
      <c r="H17" s="8"/>
      <c r="I17" s="8"/>
      <c r="J17" s="8"/>
      <c r="K17" s="8"/>
      <c r="L17" s="8"/>
      <c r="M17" s="8"/>
    </row>
    <row r="18" spans="1:13" s="6" customFormat="1" ht="12.75">
      <c r="A18" s="8"/>
      <c r="B18" s="8"/>
      <c r="C18" s="8"/>
      <c r="D18" s="8"/>
      <c r="E18" s="8"/>
      <c r="F18" s="9">
        <v>77473.289999999994</v>
      </c>
      <c r="G18" s="8">
        <v>1</v>
      </c>
      <c r="H18" s="8"/>
      <c r="I18" s="8"/>
      <c r="J18" s="8"/>
      <c r="K18" s="8"/>
      <c r="L18" s="8"/>
      <c r="M18" s="8"/>
    </row>
    <row r="19" spans="1:13" s="6" customFormat="1" ht="12.75">
      <c r="A19" s="8"/>
      <c r="B19" s="8"/>
      <c r="C19" s="8"/>
      <c r="D19" s="8"/>
      <c r="E19" s="8"/>
      <c r="F19" s="19">
        <v>100000</v>
      </c>
      <c r="G19" s="8">
        <v>1</v>
      </c>
      <c r="H19" s="8"/>
      <c r="I19" s="8"/>
      <c r="J19" s="8"/>
      <c r="K19" s="8"/>
      <c r="L19" s="8"/>
      <c r="M19" s="8"/>
    </row>
    <row r="20" spans="1:13" s="6" customFormat="1" ht="12.75">
      <c r="A20" s="8"/>
      <c r="B20" s="8"/>
      <c r="C20" s="8"/>
      <c r="D20" s="8"/>
      <c r="E20" s="8"/>
      <c r="F20" s="19">
        <v>80000</v>
      </c>
      <c r="G20" s="8">
        <v>1</v>
      </c>
      <c r="H20" s="8"/>
      <c r="I20" s="8"/>
      <c r="J20" s="8"/>
      <c r="K20" s="8"/>
      <c r="L20" s="8"/>
      <c r="M20" s="8"/>
    </row>
    <row r="21" spans="1:13" ht="114.75">
      <c r="A21" s="12">
        <v>2</v>
      </c>
      <c r="B21" s="4" t="str">
        <f>"Ставропольское  местное отделение Ставропольского регионального отделения Всероссийской политической партии ""ЕДИНАЯ РОССИЯ"""</f>
        <v>Ставропольское  местное отделение Ставропольского регионального отделения Всероссийской политической партии "ЕДИНАЯ РОССИЯ"</v>
      </c>
      <c r="C21" s="14" t="s">
        <v>7</v>
      </c>
      <c r="D21" s="14"/>
      <c r="E21" s="13" t="str">
        <f>""</f>
        <v/>
      </c>
      <c r="F21" s="14">
        <v>40000</v>
      </c>
      <c r="G21" s="15">
        <v>1</v>
      </c>
      <c r="H21" s="14">
        <v>534048</v>
      </c>
      <c r="I21" s="16"/>
      <c r="J21" s="14"/>
      <c r="K21" s="13" t="str">
        <f>""</f>
        <v/>
      </c>
      <c r="L21" s="14"/>
      <c r="M21" s="13" t="str">
        <f>""</f>
        <v/>
      </c>
    </row>
    <row r="22" spans="1:13">
      <c r="A22" s="5"/>
      <c r="B22" s="17"/>
      <c r="C22" s="17"/>
      <c r="D22" s="17"/>
      <c r="E22" s="17"/>
      <c r="F22" s="18">
        <v>50000</v>
      </c>
      <c r="G22" s="17">
        <v>1</v>
      </c>
      <c r="H22" s="17"/>
      <c r="I22" s="17"/>
      <c r="J22" s="17"/>
      <c r="K22" s="17"/>
      <c r="L22" s="17"/>
      <c r="M22" s="17"/>
    </row>
    <row r="23" spans="1:13" ht="114.75">
      <c r="A23" s="12">
        <v>3</v>
      </c>
      <c r="B23" s="4" t="str">
        <f>"Ставропольское городское отделение политической партии ""КОММУНИСТИЧЕСКАЯ ПАРТИЯ РОССИЙСКОЙ ФЕДЕРАЦИИ"""</f>
        <v>Ставропольское городское отделение политической партии "КОММУНИСТИЧЕСКАЯ ПАРТИЯ РОССИЙСКОЙ ФЕДЕРАЦИИ"</v>
      </c>
      <c r="C23" s="14" t="s">
        <v>8</v>
      </c>
      <c r="D23" s="14"/>
      <c r="E23" s="13" t="str">
        <f>""</f>
        <v/>
      </c>
      <c r="F23" s="14">
        <v>118500</v>
      </c>
      <c r="G23" s="15">
        <v>1</v>
      </c>
      <c r="H23" s="14">
        <v>398332.5</v>
      </c>
      <c r="I23" s="16"/>
      <c r="J23" s="14"/>
      <c r="K23" s="13" t="str">
        <f>""</f>
        <v/>
      </c>
      <c r="L23" s="20">
        <v>79000</v>
      </c>
      <c r="M23" s="4" t="str">
        <f>"Возврат средств юридическому лицу по иным основаниям"</f>
        <v>Возврат средств юридическому лицу по иным основаниям</v>
      </c>
    </row>
    <row r="24" spans="1:13">
      <c r="A24" s="8"/>
      <c r="B24" s="8"/>
      <c r="C24" s="8"/>
      <c r="D24" s="8"/>
      <c r="E24" s="8"/>
      <c r="F24" s="9">
        <v>80000</v>
      </c>
      <c r="G24" s="8">
        <v>1</v>
      </c>
      <c r="H24" s="8"/>
      <c r="I24" s="8"/>
      <c r="J24" s="8"/>
      <c r="K24" s="8"/>
      <c r="L24" s="8"/>
      <c r="M24" s="8"/>
    </row>
    <row r="25" spans="1:13" ht="102">
      <c r="A25" s="21">
        <v>4</v>
      </c>
      <c r="B25" s="4" t="str">
        <f>"Региональное отделение в Ставропольском крае Всероссийской политической партии ""ПАРТИЯ РОСТА"""</f>
        <v>Региональное отделение в Ставропольском крае Всероссийской политической партии "ПАРТИЯ РОСТА"</v>
      </c>
      <c r="C25" s="23">
        <v>7000</v>
      </c>
      <c r="D25" s="23"/>
      <c r="E25" s="29" t="str">
        <f>""</f>
        <v/>
      </c>
      <c r="F25" s="23"/>
      <c r="G25" s="27"/>
      <c r="H25" s="23">
        <v>2000</v>
      </c>
      <c r="I25" s="22"/>
      <c r="J25" s="20"/>
      <c r="K25" s="4" t="str">
        <f>""</f>
        <v/>
      </c>
      <c r="L25" s="20"/>
      <c r="M25" s="4" t="str">
        <f>""</f>
        <v/>
      </c>
    </row>
    <row r="26" spans="1:13" ht="102">
      <c r="A26" s="21" t="s">
        <v>9</v>
      </c>
      <c r="B26" s="4" t="str">
        <f>"Ставропольское региональное отделение Политической партии  ЛДПР - Либерально-демократической партии России"</f>
        <v>Ставропольское региональное отделение Политической партии  ЛДПР - Либерально-демократической партии России</v>
      </c>
      <c r="C26" s="23">
        <v>9000</v>
      </c>
      <c r="D26" s="23"/>
      <c r="E26" s="29" t="str">
        <f>""</f>
        <v/>
      </c>
      <c r="F26" s="23"/>
      <c r="G26" s="27"/>
      <c r="H26" s="23">
        <v>6000</v>
      </c>
      <c r="I26" s="22"/>
      <c r="J26" s="20"/>
      <c r="K26" s="4" t="str">
        <f>""</f>
        <v/>
      </c>
      <c r="L26" s="20"/>
      <c r="M26" s="4" t="str">
        <f>""</f>
        <v/>
      </c>
    </row>
    <row r="27" spans="1:13" ht="89.25">
      <c r="A27" s="24" t="s">
        <v>10</v>
      </c>
      <c r="B27" s="25" t="s">
        <v>11</v>
      </c>
      <c r="C27" s="23">
        <v>141396</v>
      </c>
      <c r="D27" s="23"/>
      <c r="E27" s="29" t="s">
        <v>12</v>
      </c>
      <c r="F27" s="23"/>
      <c r="G27" s="27"/>
      <c r="H27" s="23">
        <v>111396</v>
      </c>
      <c r="I27" s="28"/>
      <c r="J27" s="26"/>
      <c r="K27" s="25" t="s">
        <v>12</v>
      </c>
      <c r="L27" s="26"/>
      <c r="M27" s="25" t="s">
        <v>12</v>
      </c>
    </row>
  </sheetData>
  <mergeCells count="18">
    <mergeCell ref="M7:M9"/>
    <mergeCell ref="D8:E8"/>
    <mergeCell ref="F8:G8"/>
    <mergeCell ref="I8:I9"/>
    <mergeCell ref="J8:J9"/>
    <mergeCell ref="K8:K9"/>
    <mergeCell ref="A2:M2"/>
    <mergeCell ref="A3:M3"/>
    <mergeCell ref="A6:A9"/>
    <mergeCell ref="B6:B9"/>
    <mergeCell ref="C6:G6"/>
    <mergeCell ref="H6:K6"/>
    <mergeCell ref="L6:M6"/>
    <mergeCell ref="C7:C9"/>
    <mergeCell ref="D7:G7"/>
    <mergeCell ref="H7:H9"/>
    <mergeCell ref="I7:K7"/>
    <mergeCell ref="L7:L9"/>
  </mergeCells>
  <pageMargins left="0.34722222222222221" right="0.1388888888888889" top="0.1388888888888889" bottom="0.1388888888888889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2016-08-31T09:57:48Z</dcterms:created>
  <dcterms:modified xsi:type="dcterms:W3CDTF">2016-09-13T15:08:35Z</dcterms:modified>
</cp:coreProperties>
</file>